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30" windowWidth="10380" windowHeight="6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<sst xmlns="http://schemas.openxmlformats.org/spreadsheetml/2006/main" count="111" uniqueCount="58">
  <si>
    <t>Grinding Media</t>
  </si>
  <si>
    <t>Calculation of piece weight and sp. Surface</t>
  </si>
  <si>
    <t>Sr No</t>
  </si>
  <si>
    <t>Compt. No</t>
  </si>
  <si>
    <t>Compt.</t>
  </si>
  <si>
    <t>Volume</t>
  </si>
  <si>
    <t>Loading</t>
  </si>
  <si>
    <t>%</t>
  </si>
  <si>
    <t>Ave. Bulk</t>
  </si>
  <si>
    <t>Density</t>
  </si>
  <si>
    <t>Grading</t>
  </si>
  <si>
    <t>dia. Ball</t>
  </si>
  <si>
    <t>mm</t>
  </si>
  <si>
    <t>Weight</t>
  </si>
  <si>
    <t>tons</t>
  </si>
  <si>
    <t>per ton</t>
  </si>
  <si>
    <t>no.</t>
  </si>
  <si>
    <t>Total no.</t>
  </si>
  <si>
    <t>no.of balls</t>
  </si>
  <si>
    <t>sp.surface</t>
  </si>
  <si>
    <t>total</t>
  </si>
  <si>
    <t>surface</t>
  </si>
  <si>
    <t xml:space="preserve">dia </t>
  </si>
  <si>
    <t>length</t>
  </si>
  <si>
    <t xml:space="preserve">grinding </t>
  </si>
  <si>
    <t>liner</t>
  </si>
  <si>
    <t>m</t>
  </si>
  <si>
    <t>dia. Inside</t>
  </si>
  <si>
    <t>meter</t>
  </si>
  <si>
    <t>vol. 2nd compt.</t>
  </si>
  <si>
    <t>clear area</t>
  </si>
  <si>
    <t>Wt.grinding</t>
  </si>
  <si>
    <t>media</t>
  </si>
  <si>
    <t>piece wt</t>
  </si>
  <si>
    <t>sp. Surface</t>
  </si>
  <si>
    <t>gm</t>
  </si>
  <si>
    <t>gms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</si>
  <si>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</si>
  <si>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</si>
  <si>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r>
      <t>ton/m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</si>
  <si>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/ton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</si>
  <si>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/t</t>
    </r>
  </si>
  <si>
    <t>*</t>
  </si>
  <si>
    <t>**</t>
  </si>
  <si>
    <t>from rs 68</t>
  </si>
  <si>
    <t>* &amp; **</t>
  </si>
  <si>
    <t>$</t>
  </si>
  <si>
    <t>from rs 69</t>
  </si>
  <si>
    <t>size of mill</t>
  </si>
  <si>
    <t>compt.</t>
  </si>
  <si>
    <t>length 1st</t>
  </si>
  <si>
    <t>length 2nd</t>
  </si>
  <si>
    <t>vol.1st compt</t>
  </si>
  <si>
    <t>from W1.55</t>
  </si>
  <si>
    <t>from W1.56</t>
  </si>
  <si>
    <r>
      <t>m</t>
    </r>
    <r>
      <rPr>
        <b/>
        <vertAlign val="superscript"/>
        <sz val="10"/>
        <rFont val="Arial"/>
        <family val="2"/>
      </rPr>
      <t>3</t>
    </r>
  </si>
  <si>
    <r>
      <t>ton/m</t>
    </r>
    <r>
      <rPr>
        <b/>
        <vertAlign val="superscript"/>
        <sz val="10"/>
        <rFont val="Arial"/>
        <family val="2"/>
      </rPr>
      <t>3</t>
    </r>
  </si>
  <si>
    <t>W1.56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</si>
</sst>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</numFmts>
  <fonts count="38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165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34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7"/>
  <sheetViews>
    <sheetView tabSelected="1" zoomScale="190" zoomScaleNormal="190" zoomScalePageLayoutView="0" workbookViewId="0" topLeftCell="A6">
      <selection activeCell="G8" sqref="G8"/>
    </sheetView>
  </sheetViews>
  <sheetFormatPr defaultColWidth="9.140625" defaultRowHeight="12.75"/>
  <cols>
    <col min="1" max="1" width="5.7109375" style="0" customWidth="1"/>
    <col min="2" max="2" width="6.7109375" style="0" customWidth="1"/>
    <col min="4" max="4" width="7.7109375" style="0" customWidth="1"/>
    <col min="5" max="5" width="8.7109375" style="0" customWidth="1"/>
    <col min="6" max="6" width="10.00390625" style="0" customWidth="1"/>
    <col min="8" max="8" width="8.57421875" style="0" customWidth="1"/>
    <col min="9" max="9" width="7.7109375" style="0" customWidth="1"/>
    <col min="10" max="10" width="9.00390625" style="0" customWidth="1"/>
    <col min="13" max="13" width="7.7109375" style="0" customWidth="1"/>
  </cols>
  <sheetData>
    <row r="2" ht="12.75">
      <c r="B2" s="19" t="s">
        <v>57</v>
      </c>
    </row>
    <row r="5" spans="6:10" ht="12.75">
      <c r="F5" s="22" t="s">
        <v>0</v>
      </c>
      <c r="G5" s="22"/>
      <c r="H5" s="22"/>
      <c r="I5" s="22"/>
      <c r="J5" s="22"/>
    </row>
    <row r="6" spans="6:10" ht="12.75">
      <c r="F6" s="22" t="s">
        <v>1</v>
      </c>
      <c r="G6" s="22"/>
      <c r="H6" s="22"/>
      <c r="I6" s="22"/>
      <c r="J6" s="22"/>
    </row>
    <row r="7" spans="3:4" ht="12.75">
      <c r="C7" s="22" t="s">
        <v>48</v>
      </c>
      <c r="D7" s="22"/>
    </row>
    <row r="9" spans="3:8" ht="12.75">
      <c r="C9" s="1" t="s">
        <v>22</v>
      </c>
      <c r="D9" s="1" t="s">
        <v>26</v>
      </c>
      <c r="E9" s="6">
        <v>4</v>
      </c>
      <c r="F9" t="s">
        <v>50</v>
      </c>
      <c r="G9" s="1" t="s">
        <v>7</v>
      </c>
      <c r="H9" s="6">
        <v>35</v>
      </c>
    </row>
    <row r="10" spans="2:8" ht="12.75">
      <c r="B10" s="1"/>
      <c r="C10" s="1" t="s">
        <v>23</v>
      </c>
      <c r="D10" s="1" t="s">
        <v>26</v>
      </c>
      <c r="E10" s="6">
        <v>13.9</v>
      </c>
      <c r="F10" s="17" t="s">
        <v>49</v>
      </c>
      <c r="G10" s="1" t="s">
        <v>28</v>
      </c>
      <c r="H10" s="8">
        <f>+E12*H9/100</f>
        <v>4.725</v>
      </c>
    </row>
    <row r="11" spans="2:8" ht="12.75">
      <c r="B11" s="1"/>
      <c r="C11" s="1" t="s">
        <v>24</v>
      </c>
      <c r="D11" s="1"/>
      <c r="E11" s="6"/>
      <c r="F11" t="s">
        <v>51</v>
      </c>
      <c r="G11" s="1" t="s">
        <v>7</v>
      </c>
      <c r="H11" s="6">
        <v>65</v>
      </c>
    </row>
    <row r="12" spans="2:8" ht="12.75">
      <c r="B12" s="1"/>
      <c r="C12" s="1" t="s">
        <v>23</v>
      </c>
      <c r="D12" s="1" t="s">
        <v>26</v>
      </c>
      <c r="E12" s="6">
        <v>13.5</v>
      </c>
      <c r="F12" s="17" t="s">
        <v>49</v>
      </c>
      <c r="G12" s="1" t="s">
        <v>28</v>
      </c>
      <c r="H12" s="8">
        <f>+E12*H11/100</f>
        <v>8.775</v>
      </c>
    </row>
    <row r="13" spans="2:8" ht="14.25">
      <c r="B13" s="1"/>
      <c r="C13" s="1" t="s">
        <v>27</v>
      </c>
      <c r="D13" s="1"/>
      <c r="E13" s="6"/>
      <c r="F13" t="s">
        <v>52</v>
      </c>
      <c r="G13" s="1" t="s">
        <v>38</v>
      </c>
      <c r="H13" s="8">
        <f>+E15*H10</f>
        <v>55.694830078124994</v>
      </c>
    </row>
    <row r="14" spans="2:8" ht="14.25">
      <c r="B14" s="1"/>
      <c r="C14" s="1" t="s">
        <v>25</v>
      </c>
      <c r="D14" s="1" t="s">
        <v>26</v>
      </c>
      <c r="E14" s="6">
        <v>3.875</v>
      </c>
      <c r="F14" s="17" t="s">
        <v>29</v>
      </c>
      <c r="G14" s="1" t="s">
        <v>38</v>
      </c>
      <c r="H14" s="8">
        <f>+E15*H12</f>
        <v>103.43325585937501</v>
      </c>
    </row>
    <row r="15" spans="2:12" ht="14.25">
      <c r="B15" s="1"/>
      <c r="C15" s="1" t="s">
        <v>30</v>
      </c>
      <c r="D15" s="1" t="s">
        <v>37</v>
      </c>
      <c r="E15" s="7">
        <f>0.785*POWER(E14,2)</f>
        <v>11.787265625</v>
      </c>
      <c r="F15" s="2"/>
      <c r="G15" s="1"/>
      <c r="H15" s="1"/>
      <c r="I15" s="1"/>
      <c r="J15" s="1"/>
      <c r="K15" s="1"/>
      <c r="L15" s="1"/>
    </row>
    <row r="18" spans="1:7" ht="12.75">
      <c r="A18" s="20" t="s">
        <v>2</v>
      </c>
      <c r="B18" s="20" t="s">
        <v>49</v>
      </c>
      <c r="C18" s="19" t="s">
        <v>49</v>
      </c>
      <c r="D18" s="19" t="s">
        <v>6</v>
      </c>
      <c r="E18" s="19" t="s">
        <v>8</v>
      </c>
      <c r="F18" s="19" t="s">
        <v>31</v>
      </c>
      <c r="G18" s="20"/>
    </row>
    <row r="19" spans="1:7" ht="12.75">
      <c r="A19" s="20"/>
      <c r="B19" s="19" t="s">
        <v>16</v>
      </c>
      <c r="C19" s="19" t="s">
        <v>5</v>
      </c>
      <c r="D19" s="19"/>
      <c r="E19" s="19" t="s">
        <v>9</v>
      </c>
      <c r="F19" s="19" t="s">
        <v>32</v>
      </c>
      <c r="G19" s="20"/>
    </row>
    <row r="20" spans="1:7" ht="14.25">
      <c r="A20" s="20"/>
      <c r="B20" s="19"/>
      <c r="C20" s="19" t="s">
        <v>55</v>
      </c>
      <c r="D20" s="19" t="s">
        <v>7</v>
      </c>
      <c r="E20" s="19" t="s">
        <v>56</v>
      </c>
      <c r="F20" s="19" t="s">
        <v>14</v>
      </c>
      <c r="G20" s="20"/>
    </row>
    <row r="21" spans="2:7" ht="12.75">
      <c r="B21" s="19"/>
      <c r="C21" s="19"/>
      <c r="D21" s="19"/>
      <c r="E21" s="19"/>
      <c r="F21" s="19"/>
      <c r="G21" s="20"/>
    </row>
    <row r="22" spans="2:6" ht="12.75">
      <c r="B22" s="1"/>
      <c r="C22" s="9">
        <f>+H13</f>
        <v>55.694830078124994</v>
      </c>
      <c r="D22" s="6">
        <v>28</v>
      </c>
      <c r="E22" s="6">
        <v>4.5</v>
      </c>
      <c r="F22" s="8">
        <f>+C22*(D22/100)*E22</f>
        <v>70.1754858984375</v>
      </c>
    </row>
    <row r="23" spans="2:6" ht="12.75">
      <c r="B23" s="1">
        <v>1</v>
      </c>
      <c r="C23" s="1"/>
      <c r="D23" s="1"/>
      <c r="E23" s="1"/>
      <c r="F23" s="1"/>
    </row>
    <row r="24" spans="2:9" ht="12.75">
      <c r="B24" s="1"/>
      <c r="C24" s="1" t="s">
        <v>10</v>
      </c>
      <c r="D24" s="1"/>
      <c r="E24" s="1"/>
      <c r="F24" s="1" t="s">
        <v>18</v>
      </c>
      <c r="G24" s="1"/>
      <c r="H24" s="1" t="s">
        <v>19</v>
      </c>
      <c r="I24" s="1" t="s">
        <v>20</v>
      </c>
    </row>
    <row r="25" spans="2:9" ht="12.75">
      <c r="B25" s="1"/>
      <c r="C25" s="1" t="s">
        <v>11</v>
      </c>
      <c r="D25" s="1"/>
      <c r="E25" s="1" t="s">
        <v>13</v>
      </c>
      <c r="F25" s="1" t="s">
        <v>15</v>
      </c>
      <c r="G25" s="1" t="s">
        <v>17</v>
      </c>
      <c r="H25" s="1"/>
      <c r="I25" s="1" t="s">
        <v>21</v>
      </c>
    </row>
    <row r="26" spans="2:9" ht="14.25">
      <c r="B26" s="1"/>
      <c r="C26" s="1" t="s">
        <v>12</v>
      </c>
      <c r="D26" s="1" t="s">
        <v>7</v>
      </c>
      <c r="E26" s="1" t="s">
        <v>14</v>
      </c>
      <c r="F26" s="1" t="s">
        <v>16</v>
      </c>
      <c r="G26" s="1" t="s">
        <v>16</v>
      </c>
      <c r="H26" s="1" t="s">
        <v>40</v>
      </c>
      <c r="I26" s="1" t="s">
        <v>37</v>
      </c>
    </row>
    <row r="27" spans="2:9" ht="12.75">
      <c r="B27" s="1"/>
      <c r="C27" s="6">
        <v>100</v>
      </c>
      <c r="D27" s="6">
        <v>21</v>
      </c>
      <c r="E27" s="8">
        <f aca="true" t="shared" si="0" ref="E27:E32">70.18*D27/100</f>
        <v>14.737800000000002</v>
      </c>
      <c r="F27" s="6">
        <v>243</v>
      </c>
      <c r="G27" s="10">
        <f aca="true" t="shared" si="1" ref="G27:G32">+E27*F27</f>
        <v>3581.2854</v>
      </c>
      <c r="H27" s="6">
        <v>7.6</v>
      </c>
      <c r="I27" s="8">
        <f aca="true" t="shared" si="2" ref="I27:I32">+E27*H27</f>
        <v>112.00728000000001</v>
      </c>
    </row>
    <row r="28" spans="2:9" ht="12.75">
      <c r="B28" s="1"/>
      <c r="C28" s="6">
        <v>90</v>
      </c>
      <c r="D28" s="6">
        <v>31</v>
      </c>
      <c r="E28" s="8">
        <f t="shared" si="0"/>
        <v>21.755800000000004</v>
      </c>
      <c r="F28" s="6">
        <v>334</v>
      </c>
      <c r="G28" s="10">
        <f t="shared" si="1"/>
        <v>7266.437200000001</v>
      </c>
      <c r="H28" s="6">
        <v>8.5</v>
      </c>
      <c r="I28" s="8">
        <f t="shared" si="2"/>
        <v>184.92430000000004</v>
      </c>
    </row>
    <row r="29" spans="2:9" ht="12.75">
      <c r="B29" s="1"/>
      <c r="C29" s="6">
        <v>80</v>
      </c>
      <c r="D29" s="6">
        <v>22</v>
      </c>
      <c r="E29" s="8">
        <f t="shared" si="0"/>
        <v>15.4396</v>
      </c>
      <c r="F29" s="6">
        <v>475</v>
      </c>
      <c r="G29" s="10">
        <f t="shared" si="1"/>
        <v>7333.81</v>
      </c>
      <c r="H29" s="6">
        <v>9.5</v>
      </c>
      <c r="I29" s="8">
        <f t="shared" si="2"/>
        <v>146.6762</v>
      </c>
    </row>
    <row r="30" spans="2:9" ht="12.75">
      <c r="B30" s="1"/>
      <c r="C30" s="6">
        <v>70</v>
      </c>
      <c r="D30" s="6">
        <v>14</v>
      </c>
      <c r="E30" s="8">
        <f t="shared" si="0"/>
        <v>9.8252</v>
      </c>
      <c r="F30" s="6">
        <v>709</v>
      </c>
      <c r="G30" s="10">
        <f t="shared" si="1"/>
        <v>6966.0668000000005</v>
      </c>
      <c r="H30" s="6">
        <v>10.9</v>
      </c>
      <c r="I30" s="8">
        <f t="shared" si="2"/>
        <v>107.09468000000001</v>
      </c>
    </row>
    <row r="31" spans="2:9" ht="12.75">
      <c r="B31" s="1"/>
      <c r="C31" s="6">
        <v>60</v>
      </c>
      <c r="D31" s="6">
        <v>9</v>
      </c>
      <c r="E31" s="8">
        <f t="shared" si="0"/>
        <v>6.316200000000001</v>
      </c>
      <c r="F31" s="6">
        <v>1125</v>
      </c>
      <c r="G31" s="10">
        <f t="shared" si="1"/>
        <v>7105.725000000001</v>
      </c>
      <c r="H31" s="6">
        <v>12.7</v>
      </c>
      <c r="I31" s="8">
        <f t="shared" si="2"/>
        <v>80.21574000000001</v>
      </c>
    </row>
    <row r="32" spans="2:9" ht="12.75">
      <c r="B32" s="1"/>
      <c r="C32" s="6">
        <v>50</v>
      </c>
      <c r="D32" s="6">
        <v>3</v>
      </c>
      <c r="E32" s="8">
        <f t="shared" si="0"/>
        <v>2.1054000000000004</v>
      </c>
      <c r="F32" s="6">
        <v>1946</v>
      </c>
      <c r="G32" s="10">
        <f t="shared" si="1"/>
        <v>4097.108400000001</v>
      </c>
      <c r="H32" s="6">
        <v>15.2</v>
      </c>
      <c r="I32" s="8">
        <f t="shared" si="2"/>
        <v>32.00208000000001</v>
      </c>
    </row>
    <row r="33" spans="2:8" ht="12.75">
      <c r="B33" s="1"/>
      <c r="D33" s="1" t="s">
        <v>46</v>
      </c>
      <c r="E33" s="1"/>
      <c r="F33" s="1" t="s">
        <v>42</v>
      </c>
      <c r="G33" s="1"/>
      <c r="H33" s="1" t="s">
        <v>43</v>
      </c>
    </row>
    <row r="34" spans="2:6" ht="12.75">
      <c r="B34" s="1"/>
      <c r="D34" s="6" t="s">
        <v>45</v>
      </c>
      <c r="E34" s="6" t="s">
        <v>44</v>
      </c>
      <c r="F34" s="6"/>
    </row>
    <row r="35" spans="2:7" ht="12.75">
      <c r="B35" s="1"/>
      <c r="C35" s="1"/>
      <c r="D35" s="6" t="s">
        <v>46</v>
      </c>
      <c r="E35" s="18" t="s">
        <v>47</v>
      </c>
      <c r="F35" s="18"/>
      <c r="G35" s="1"/>
    </row>
    <row r="36" spans="2:13" ht="12.75">
      <c r="B36" s="1"/>
      <c r="C36" s="1" t="s">
        <v>20</v>
      </c>
      <c r="D36" s="6">
        <v>100</v>
      </c>
      <c r="E36" s="8">
        <f>+SUM(E27:E32)</f>
        <v>70.18</v>
      </c>
      <c r="F36" s="1"/>
      <c r="G36" s="10">
        <f>+SUM(G27:G32)</f>
        <v>36350.43280000001</v>
      </c>
      <c r="H36" s="1"/>
      <c r="I36" s="8">
        <f>+SUM(I27:I32)</f>
        <v>662.92028</v>
      </c>
      <c r="M36" s="1"/>
    </row>
    <row r="37" spans="2:9" ht="12.75">
      <c r="B37" s="1"/>
      <c r="C37" s="1" t="s">
        <v>33</v>
      </c>
      <c r="D37" s="1"/>
      <c r="E37" s="11">
        <f>+E36*1000*1000/G36</f>
        <v>1930.6510155224337</v>
      </c>
      <c r="F37" s="1"/>
      <c r="G37" s="1" t="s">
        <v>34</v>
      </c>
      <c r="H37" s="1"/>
      <c r="I37" s="12">
        <f>+I36/E36</f>
        <v>9.446</v>
      </c>
    </row>
    <row r="38" spans="3:9" ht="14.25">
      <c r="C38" s="1" t="s">
        <v>35</v>
      </c>
      <c r="D38" s="1"/>
      <c r="E38" s="1"/>
      <c r="F38" s="1"/>
      <c r="G38" s="1" t="s">
        <v>41</v>
      </c>
      <c r="H38" s="1"/>
      <c r="I38" s="1"/>
    </row>
    <row r="41" spans="7:13" ht="12.75">
      <c r="G41" s="1"/>
      <c r="H41" s="1"/>
      <c r="I41" s="1"/>
      <c r="J41" s="1"/>
      <c r="K41" s="1"/>
      <c r="L41" s="1"/>
      <c r="M41" s="1"/>
    </row>
    <row r="45" spans="1:6" ht="12.75">
      <c r="A45" t="s">
        <v>2</v>
      </c>
      <c r="C45" s="1" t="s">
        <v>4</v>
      </c>
      <c r="D45" s="1" t="s">
        <v>6</v>
      </c>
      <c r="E45" s="1" t="s">
        <v>8</v>
      </c>
      <c r="F45" s="1" t="s">
        <v>31</v>
      </c>
    </row>
    <row r="46" spans="2:6" ht="12.75">
      <c r="B46" s="1" t="s">
        <v>3</v>
      </c>
      <c r="C46" s="1" t="s">
        <v>5</v>
      </c>
      <c r="D46" s="1"/>
      <c r="E46" s="1" t="s">
        <v>9</v>
      </c>
      <c r="F46" s="1" t="s">
        <v>32</v>
      </c>
    </row>
    <row r="47" spans="2:6" ht="14.25">
      <c r="B47" s="1"/>
      <c r="C47" s="1" t="s">
        <v>38</v>
      </c>
      <c r="D47" s="1" t="s">
        <v>7</v>
      </c>
      <c r="E47" s="1" t="s">
        <v>39</v>
      </c>
      <c r="F47" s="1" t="s">
        <v>14</v>
      </c>
    </row>
    <row r="48" spans="2:6" ht="12.75">
      <c r="B48" s="1"/>
      <c r="C48" s="1"/>
      <c r="D48" s="1"/>
      <c r="E48" s="1"/>
      <c r="F48" s="1"/>
    </row>
    <row r="49" spans="2:6" ht="12.75">
      <c r="B49" s="1"/>
      <c r="C49" s="6">
        <v>103.43</v>
      </c>
      <c r="D49" s="6">
        <v>30</v>
      </c>
      <c r="E49" s="6">
        <v>4.7</v>
      </c>
      <c r="F49" s="8">
        <f>+C49*(D49/100)*E49</f>
        <v>145.8363</v>
      </c>
    </row>
    <row r="50" spans="2:6" ht="12.75">
      <c r="B50" s="1">
        <v>2</v>
      </c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9" ht="12.75">
      <c r="B55" s="1"/>
      <c r="C55" s="1" t="s">
        <v>10</v>
      </c>
      <c r="D55" s="1"/>
      <c r="E55" s="1"/>
      <c r="F55" s="1" t="s">
        <v>18</v>
      </c>
      <c r="G55" s="1"/>
      <c r="H55" s="1" t="s">
        <v>19</v>
      </c>
      <c r="I55" s="1" t="s">
        <v>20</v>
      </c>
    </row>
    <row r="56" spans="2:9" ht="12.75">
      <c r="B56" s="1"/>
      <c r="C56" s="1" t="s">
        <v>11</v>
      </c>
      <c r="D56" s="1"/>
      <c r="E56" s="1" t="s">
        <v>13</v>
      </c>
      <c r="F56" s="1" t="s">
        <v>15</v>
      </c>
      <c r="G56" s="1" t="s">
        <v>17</v>
      </c>
      <c r="H56" s="1"/>
      <c r="I56" s="1" t="s">
        <v>21</v>
      </c>
    </row>
    <row r="57" spans="2:9" ht="14.25">
      <c r="B57" s="1"/>
      <c r="C57" s="1" t="s">
        <v>12</v>
      </c>
      <c r="D57" s="1" t="s">
        <v>7</v>
      </c>
      <c r="E57" s="1" t="s">
        <v>14</v>
      </c>
      <c r="F57" s="1" t="s">
        <v>16</v>
      </c>
      <c r="G57" s="1" t="s">
        <v>16</v>
      </c>
      <c r="H57" s="1" t="s">
        <v>40</v>
      </c>
      <c r="I57" s="1" t="s">
        <v>37</v>
      </c>
    </row>
    <row r="58" spans="2:9" ht="12.75">
      <c r="B58" s="1"/>
      <c r="C58" s="1"/>
      <c r="D58" s="1"/>
      <c r="E58" s="1"/>
      <c r="F58" s="1"/>
      <c r="G58" s="1"/>
      <c r="H58" s="1"/>
      <c r="I58" s="1"/>
    </row>
    <row r="59" spans="2:9" ht="12.75">
      <c r="B59" s="1"/>
      <c r="C59" s="6">
        <v>60</v>
      </c>
      <c r="D59" s="6">
        <v>9</v>
      </c>
      <c r="E59" s="5">
        <f>1.46*D59</f>
        <v>13.14</v>
      </c>
      <c r="F59" s="6">
        <v>1125</v>
      </c>
      <c r="G59" s="13">
        <f aca="true" t="shared" si="3" ref="G59:G65">+E59*F59</f>
        <v>14782.5</v>
      </c>
      <c r="H59" s="14">
        <v>12.7</v>
      </c>
      <c r="I59" s="8">
        <f aca="true" t="shared" si="4" ref="I59:I65">+E59*H59</f>
        <v>166.878</v>
      </c>
    </row>
    <row r="60" spans="2:9" ht="12.75">
      <c r="B60" s="1"/>
      <c r="C60" s="6">
        <v>50</v>
      </c>
      <c r="D60" s="6">
        <v>20</v>
      </c>
      <c r="E60" s="5">
        <f aca="true" t="shared" si="5" ref="E60:E65">1.46*D60</f>
        <v>29.2</v>
      </c>
      <c r="F60" s="6">
        <v>1946</v>
      </c>
      <c r="G60" s="13">
        <f t="shared" si="3"/>
        <v>56823.2</v>
      </c>
      <c r="H60" s="14">
        <v>15.2</v>
      </c>
      <c r="I60" s="8">
        <f t="shared" si="4"/>
        <v>443.84</v>
      </c>
    </row>
    <row r="61" spans="2:9" ht="12.75">
      <c r="B61" s="1"/>
      <c r="C61" s="6">
        <v>40</v>
      </c>
      <c r="D61" s="6">
        <v>16</v>
      </c>
      <c r="E61" s="5">
        <f t="shared" si="5"/>
        <v>23.36</v>
      </c>
      <c r="F61" s="6">
        <v>3802</v>
      </c>
      <c r="G61" s="13">
        <f t="shared" si="3"/>
        <v>88814.72</v>
      </c>
      <c r="H61" s="14">
        <v>19</v>
      </c>
      <c r="I61" s="8">
        <f t="shared" si="4"/>
        <v>443.84</v>
      </c>
    </row>
    <row r="62" spans="2:9" ht="12.75">
      <c r="B62" s="1"/>
      <c r="C62" s="6">
        <v>30</v>
      </c>
      <c r="D62" s="6">
        <v>24</v>
      </c>
      <c r="E62" s="5">
        <f t="shared" si="5"/>
        <v>35.04</v>
      </c>
      <c r="F62" s="6">
        <v>9009</v>
      </c>
      <c r="G62" s="13">
        <f t="shared" si="3"/>
        <v>315675.36</v>
      </c>
      <c r="H62" s="14">
        <v>25.2</v>
      </c>
      <c r="I62" s="8">
        <f t="shared" si="4"/>
        <v>883.0079999999999</v>
      </c>
    </row>
    <row r="63" spans="2:9" ht="12.75">
      <c r="B63" s="1"/>
      <c r="C63" s="6">
        <v>25</v>
      </c>
      <c r="D63" s="6">
        <v>15</v>
      </c>
      <c r="E63" s="5">
        <f t="shared" si="5"/>
        <v>21.9</v>
      </c>
      <c r="F63" s="6">
        <v>15562</v>
      </c>
      <c r="G63" s="13">
        <f t="shared" si="3"/>
        <v>340807.8</v>
      </c>
      <c r="H63" s="14">
        <v>30.6</v>
      </c>
      <c r="I63" s="8">
        <f t="shared" si="4"/>
        <v>670.14</v>
      </c>
    </row>
    <row r="64" spans="2:9" ht="12.75">
      <c r="B64" s="1"/>
      <c r="C64" s="6">
        <v>20</v>
      </c>
      <c r="D64" s="6">
        <v>8</v>
      </c>
      <c r="E64" s="5">
        <f t="shared" si="5"/>
        <v>11.68</v>
      </c>
      <c r="F64" s="6">
        <v>30395</v>
      </c>
      <c r="G64" s="13">
        <f t="shared" si="3"/>
        <v>355013.6</v>
      </c>
      <c r="H64" s="14">
        <v>38.3</v>
      </c>
      <c r="I64" s="8">
        <f t="shared" si="4"/>
        <v>447.34399999999994</v>
      </c>
    </row>
    <row r="65" spans="2:9" ht="12.75">
      <c r="B65" s="1"/>
      <c r="C65" s="6">
        <v>15</v>
      </c>
      <c r="D65" s="6">
        <v>8</v>
      </c>
      <c r="E65" s="5">
        <f t="shared" si="5"/>
        <v>11.68</v>
      </c>
      <c r="F65" s="6">
        <v>72048</v>
      </c>
      <c r="G65" s="13">
        <f t="shared" si="3"/>
        <v>841520.64</v>
      </c>
      <c r="H65" s="14">
        <v>51.1</v>
      </c>
      <c r="I65" s="8">
        <f t="shared" si="4"/>
        <v>596.848</v>
      </c>
    </row>
    <row r="66" spans="2:9" ht="12.75">
      <c r="B66" s="1"/>
      <c r="D66" s="1" t="s">
        <v>46</v>
      </c>
      <c r="F66" s="1" t="s">
        <v>42</v>
      </c>
      <c r="G66" s="1"/>
      <c r="H66" s="1" t="s">
        <v>43</v>
      </c>
      <c r="I66" s="5"/>
    </row>
    <row r="67" spans="2:5" ht="12.75">
      <c r="B67" s="1"/>
      <c r="C67" s="1" t="s">
        <v>46</v>
      </c>
      <c r="D67" s="23" t="s">
        <v>53</v>
      </c>
      <c r="E67" s="23"/>
    </row>
    <row r="68" spans="2:5" ht="12.75">
      <c r="B68" s="1"/>
      <c r="C68" s="1" t="s">
        <v>45</v>
      </c>
      <c r="D68" s="23" t="s">
        <v>54</v>
      </c>
      <c r="E68" s="23"/>
    </row>
    <row r="69" spans="2:9" ht="12.75">
      <c r="B69" s="1"/>
      <c r="C69" s="1" t="s">
        <v>20</v>
      </c>
      <c r="D69" s="3"/>
      <c r="E69" s="5">
        <f>SUM(E59:E65)</f>
        <v>146.00000000000003</v>
      </c>
      <c r="F69" s="3"/>
      <c r="G69" s="16">
        <f>+SUM(G59:G65)</f>
        <v>2013437.8199999998</v>
      </c>
      <c r="H69" s="3"/>
      <c r="I69" s="15">
        <f>+SUM(I59:I65)</f>
        <v>3651.8979999999997</v>
      </c>
    </row>
    <row r="70" spans="2:9" ht="12.75">
      <c r="B70" s="1"/>
      <c r="C70" s="3"/>
      <c r="D70" s="3"/>
      <c r="E70" s="3"/>
      <c r="F70" s="3"/>
      <c r="G70" s="3"/>
      <c r="H70" s="3"/>
      <c r="I70" s="3"/>
    </row>
    <row r="71" spans="2:9" ht="12.75">
      <c r="B71" s="1"/>
      <c r="C71" s="1" t="s">
        <v>33</v>
      </c>
      <c r="D71" s="1"/>
      <c r="E71" s="11">
        <f>+POWER(10,6)*E69/G69</f>
        <v>72.51279306951731</v>
      </c>
      <c r="F71" s="1"/>
      <c r="G71" s="1" t="s">
        <v>34</v>
      </c>
      <c r="H71" s="1"/>
      <c r="I71" s="12">
        <f>+I69/E69</f>
        <v>25.012999999999995</v>
      </c>
    </row>
    <row r="72" spans="2:9" ht="14.25">
      <c r="B72" s="1"/>
      <c r="C72" s="1" t="s">
        <v>36</v>
      </c>
      <c r="D72" s="1"/>
      <c r="E72" s="1"/>
      <c r="F72" s="1"/>
      <c r="G72" s="1" t="s">
        <v>41</v>
      </c>
      <c r="H72" s="1"/>
      <c r="I72" s="1"/>
    </row>
    <row r="74" spans="6:8" ht="12.75">
      <c r="F74" s="1"/>
      <c r="G74" s="1"/>
      <c r="H74" s="1"/>
    </row>
    <row r="75" spans="6:8" ht="12.75">
      <c r="F75" s="1"/>
      <c r="G75" s="1"/>
      <c r="H75" s="1"/>
    </row>
    <row r="76" ht="12.75">
      <c r="C76" s="4"/>
    </row>
    <row r="77" spans="3:4" ht="12.75">
      <c r="C77" s="21"/>
      <c r="D77" s="21"/>
    </row>
  </sheetData>
  <sheetProtection/>
  <mergeCells count="6">
    <mergeCell ref="C77:D77"/>
    <mergeCell ref="F5:J5"/>
    <mergeCell ref="F6:J6"/>
    <mergeCell ref="D67:E67"/>
    <mergeCell ref="D68:E68"/>
    <mergeCell ref="C7:D7"/>
  </mergeCells>
  <printOptions gridLines="1"/>
  <pageMargins left="1.25" right="1" top="1.25" bottom="1" header="0.5" footer="0.5"/>
  <pageSetup horizontalDpi="300" verticalDpi="300" orientation="portrait" paperSize="9" r:id="rId1"/>
  <headerFooter alignWithMargins="0">
    <oddHeader>&amp;L&amp;"Times New Roman,Regular"&amp;8DEOLALKAR  CONSULTANTS</oddHead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deolalkar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deolalkr</dc:creator>
  <cp:keywords/>
  <dc:description/>
  <cp:lastModifiedBy>Naresh</cp:lastModifiedBy>
  <cp:lastPrinted>2019-08-04T11:39:20Z</cp:lastPrinted>
  <dcterms:created xsi:type="dcterms:W3CDTF">2002-02-12T09:51:20Z</dcterms:created>
  <dcterms:modified xsi:type="dcterms:W3CDTF">2021-04-08T10:40:51Z</dcterms:modified>
  <cp:category/>
  <cp:version/>
  <cp:contentType/>
  <cp:contentStatus/>
</cp:coreProperties>
</file>